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rimaryinsightnz.sharepoint.com/sites/Resources/Shared Documents/General/Performance Assessments/Calculation templates/"/>
    </mc:Choice>
  </mc:AlternateContent>
  <xr:revisionPtr revIDLastSave="47" documentId="8_{7F2DE31F-47ED-4040-B76D-B83D1836CEF2}" xr6:coauthVersionLast="47" xr6:coauthVersionMax="47" xr10:uidLastSave="{445FBF90-6532-4BE4-B313-3ADEB966F2B9}"/>
  <bookViews>
    <workbookView xWindow="-110" yWindow="-110" windowWidth="19420" windowHeight="11500" xr2:uid="{F5FC9CC7-C130-47DF-8564-9DD1096CF33C}"/>
  </bookViews>
  <sheets>
    <sheet name="Travelling Irrigator" sheetId="1" r:id="rId1"/>
    <sheet name="Depth + Uniformity Graph 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/>
  <c r="C5" i="1" l="1"/>
  <c r="G23" i="1"/>
  <c r="I50" i="1"/>
  <c r="H50" i="1"/>
  <c r="G50" i="1"/>
  <c r="I49" i="1"/>
  <c r="H49" i="1"/>
  <c r="G49" i="1"/>
  <c r="I48" i="1"/>
  <c r="H48" i="1"/>
  <c r="G48" i="1"/>
  <c r="I47" i="1"/>
  <c r="H47" i="1"/>
  <c r="G47" i="1"/>
  <c r="I46" i="1"/>
  <c r="H46" i="1"/>
  <c r="G46" i="1"/>
  <c r="I45" i="1"/>
  <c r="H45" i="1"/>
  <c r="G45" i="1"/>
  <c r="I44" i="1"/>
  <c r="H44" i="1"/>
  <c r="G44" i="1"/>
  <c r="I43" i="1"/>
  <c r="H43" i="1"/>
  <c r="G43" i="1"/>
  <c r="I42" i="1"/>
  <c r="H42" i="1"/>
  <c r="G42" i="1"/>
  <c r="I41" i="1"/>
  <c r="H41" i="1"/>
  <c r="G41" i="1"/>
  <c r="I40" i="1"/>
  <c r="H40" i="1"/>
  <c r="G40" i="1"/>
  <c r="I39" i="1"/>
  <c r="H39" i="1"/>
  <c r="G39" i="1"/>
  <c r="I38" i="1"/>
  <c r="H38" i="1"/>
  <c r="G38" i="1"/>
  <c r="I37" i="1"/>
  <c r="H37" i="1"/>
  <c r="G37" i="1"/>
  <c r="I36" i="1"/>
  <c r="H36" i="1"/>
  <c r="G36" i="1"/>
  <c r="I35" i="1"/>
  <c r="H35" i="1"/>
  <c r="G35" i="1"/>
  <c r="I34" i="1"/>
  <c r="H34" i="1"/>
  <c r="G34" i="1"/>
  <c r="I33" i="1"/>
  <c r="H33" i="1"/>
  <c r="G33" i="1"/>
  <c r="I32" i="1"/>
  <c r="H32" i="1"/>
  <c r="G32" i="1"/>
  <c r="I31" i="1"/>
  <c r="H31" i="1"/>
  <c r="G31" i="1"/>
  <c r="I30" i="1"/>
  <c r="H30" i="1"/>
  <c r="G30" i="1"/>
  <c r="I29" i="1"/>
  <c r="H29" i="1"/>
  <c r="G29" i="1"/>
  <c r="I28" i="1"/>
  <c r="H28" i="1"/>
  <c r="G28" i="1"/>
  <c r="I27" i="1"/>
  <c r="H27" i="1"/>
  <c r="G27" i="1"/>
  <c r="I26" i="1"/>
  <c r="H26" i="1"/>
  <c r="G26" i="1"/>
  <c r="I25" i="1"/>
  <c r="H25" i="1"/>
  <c r="G25" i="1"/>
  <c r="I24" i="1"/>
  <c r="H24" i="1"/>
  <c r="G24" i="1"/>
  <c r="I23" i="1"/>
  <c r="H23" i="1"/>
  <c r="I22" i="1"/>
  <c r="H22" i="1"/>
  <c r="G22" i="1"/>
  <c r="I21" i="1"/>
  <c r="H21" i="1"/>
  <c r="G21" i="1"/>
  <c r="I20" i="1"/>
  <c r="H20" i="1"/>
  <c r="G20" i="1"/>
  <c r="I19" i="1"/>
  <c r="H19" i="1"/>
  <c r="G19" i="1"/>
  <c r="I18" i="1"/>
  <c r="H18" i="1"/>
  <c r="G18" i="1"/>
  <c r="I17" i="1"/>
  <c r="H17" i="1"/>
  <c r="G17" i="1"/>
  <c r="I16" i="1"/>
  <c r="H16" i="1"/>
  <c r="G16" i="1"/>
  <c r="I15" i="1"/>
  <c r="H15" i="1"/>
  <c r="G15" i="1"/>
  <c r="I14" i="1"/>
  <c r="H14" i="1"/>
  <c r="G14" i="1"/>
  <c r="I13" i="1"/>
  <c r="H13" i="1"/>
  <c r="G13" i="1"/>
  <c r="I12" i="1"/>
  <c r="H12" i="1"/>
  <c r="G12" i="1"/>
  <c r="I11" i="1"/>
  <c r="H11" i="1"/>
  <c r="G11" i="1"/>
  <c r="I10" i="1"/>
  <c r="H10" i="1"/>
  <c r="G10" i="1"/>
  <c r="I9" i="1"/>
  <c r="H9" i="1"/>
  <c r="G9" i="1"/>
  <c r="I8" i="1"/>
  <c r="H8" i="1"/>
  <c r="G8" i="1"/>
  <c r="I7" i="1"/>
  <c r="H7" i="1"/>
  <c r="G7" i="1"/>
  <c r="I6" i="1"/>
  <c r="H6" i="1"/>
  <c r="G6" i="1"/>
  <c r="I5" i="1"/>
  <c r="H5" i="1"/>
  <c r="G5" i="1"/>
  <c r="I4" i="1"/>
  <c r="H4" i="1"/>
  <c r="G4" i="1"/>
  <c r="I3" i="1"/>
  <c r="H3" i="1"/>
  <c r="G3" i="1"/>
  <c r="C9" i="1"/>
  <c r="C8" i="1"/>
  <c r="E3" i="1" s="1"/>
  <c r="C14" i="1" l="1" a="1"/>
  <c r="C14" i="1" s="1"/>
  <c r="C15" i="1"/>
  <c r="C13" i="1"/>
  <c r="C12" i="1"/>
  <c r="E4" i="1"/>
  <c r="E5" i="1" s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<sst xmlns="http://schemas.openxmlformats.org/spreadsheetml/2006/main" count="43" uniqueCount="43">
  <si>
    <t>First Bucket Distance From Cart</t>
  </si>
  <si>
    <t>Last Bucket Distance From Cart</t>
  </si>
  <si>
    <t>Standard Deviation</t>
  </si>
  <si>
    <t>Low Quarter Distribution Uniformity</t>
  </si>
  <si>
    <t>High Quarter Distribution Uniformity</t>
  </si>
  <si>
    <t>Bucket Spacing (m)</t>
  </si>
  <si>
    <t>Collector Calculation Values</t>
  </si>
  <si>
    <t>Average Application Depth (mm)</t>
  </si>
  <si>
    <t>Collector Application Depth (mm)</t>
  </si>
  <si>
    <t>Collector Distance From Cart (m)</t>
  </si>
  <si>
    <t>Travelling Irrigator Application Depth and Uniformity</t>
  </si>
  <si>
    <t>Instructions</t>
  </si>
  <si>
    <t>Collector Volume (ml)</t>
  </si>
  <si>
    <t>Wetted Length (m)</t>
  </si>
  <si>
    <t>Post the Bucket Test</t>
  </si>
  <si>
    <t>Before the Bucket Test</t>
  </si>
  <si>
    <t>Results</t>
  </si>
  <si>
    <t>3. Insert the Bucket Spacings in metres (yellow cell)</t>
  </si>
  <si>
    <t>5. Input each Collector Volume in millilitres (yellow cells)</t>
  </si>
  <si>
    <t>Coefficient of irrigation Uniformity</t>
  </si>
  <si>
    <t>End Bucket Overlap Number</t>
  </si>
  <si>
    <t>Number of Buckets Required</t>
  </si>
  <si>
    <t>Three measures of Uniformity are calculated (dark blue cells):</t>
  </si>
  <si>
    <t>Distance Between Cart Centres (m)</t>
  </si>
  <si>
    <t>Bucket Diameter (mm)</t>
  </si>
  <si>
    <t>Example: If the Wetted Length = 100m and Distance between Cart Centres = 90 m the End Bucket Overlap Number = 2</t>
  </si>
  <si>
    <t>The following results are provided:</t>
  </si>
  <si>
    <t>1. The Application Depth for each collector (light blue cells opposite individual collector volumes)</t>
  </si>
  <si>
    <t xml:space="preserve">2. The Average Application Depth (dark blue cells.) </t>
  </si>
  <si>
    <t xml:space="preserve">Note: This number is indicative only, for an accurate application depth calculation the flow rate, irrigator speed and irrigated area per run are required </t>
  </si>
  <si>
    <t>3. Low Quarter Distribution Uniformity (risk of underwatering - low quarter average divided by the average) - the recommended standard for this is &gt;0.80</t>
  </si>
  <si>
    <t>4. High Quarter Distribution Uniformity (risk of overwatering - high quarter average divided by the average) - the recommended standard for this is &lt;1.25</t>
  </si>
  <si>
    <t>5. Coefficient of Irrigation Uniformity (international uniformity measure based on the deviation from the mean) - the recommended international standard is &gt;85%</t>
  </si>
  <si>
    <t>6. Depth + Uniformity Graph (in the Depth + Uniformity Graph tab)</t>
  </si>
  <si>
    <t>6. For the Centre Collector Volume (0 metres) enter 0 (this is the collector that would have been under the cart and therefore cannot be measured)</t>
  </si>
  <si>
    <t>7. If there is overlap between runs - indicated by the End Bucket Overlap Number (orange cell) - add the appropriate End Bucket Volumes together</t>
  </si>
  <si>
    <t>2. Insert the Distance Between Cart Centres (distance between cart centres for two adjacent runs) in metres (yellow cell)</t>
  </si>
  <si>
    <t>4. Insert the Bucket Diameter to be used (distance across the bucket opening) in millimetres (yellow cell)</t>
  </si>
  <si>
    <t>1. Insert the Wetted Length (length of the wetted footprint from end to end) of the irrigator in metres (yellow cell)</t>
  </si>
  <si>
    <t>Note: When filling in the data it is recommended to start at one end of the irrigator and work across in sequence (end to centre to other end)</t>
  </si>
  <si>
    <t>The spreadsheet automatically calculates the bucket numbers required and positions (green cells) where 0 metres is the Cart Centre</t>
  </si>
  <si>
    <t>Note: You may need to adjust the graphs data range and scale on the x-axis</t>
  </si>
  <si>
    <t>In the example the -50 and 45 collector volume would be added together when filling in the -50 and 45 collector volumes, and -45 and 50 for the -45 and 50 collector volumes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</si>
</sst>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i/>
      <sz val="1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left" vertical="center" wrapText="1"/>
      <protection hidden="1"/>
    </xf>
    <xf numFmtId="0" fontId="0" fillId="0" borderId="0" xfId="0" applyProtection="1">
      <protection hidden="1"/>
    </xf>
    <xf numFmtId="164" fontId="0" fillId="0" borderId="0" xfId="0" applyNumberFormat="1" applyAlignment="1" applyProtection="1">
      <alignment horizontal="right" vertical="center"/>
      <protection hidden="1"/>
    </xf>
    <xf numFmtId="164" fontId="0" fillId="0" borderId="0" xfId="0" applyNumberForma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164" fontId="5" fillId="0" borderId="0" xfId="0" applyNumberFormat="1" applyFont="1" applyAlignment="1" applyProtection="1">
      <alignment horizontal="left" vertical="center"/>
      <protection hidden="1"/>
    </xf>
    <xf numFmtId="164" fontId="1" fillId="0" borderId="0" xfId="0" applyNumberFormat="1" applyFont="1" applyAlignment="1" applyProtection="1">
      <alignment horizontal="left" vertical="center"/>
      <protection hidden="1"/>
    </xf>
    <xf numFmtId="164" fontId="6" fillId="0" borderId="0" xfId="0" applyNumberFormat="1" applyFont="1" applyAlignment="1" applyProtection="1">
      <alignment horizontal="left" vertical="center"/>
      <protection hidden="1"/>
    </xf>
    <xf numFmtId="0" fontId="1" fillId="0" borderId="4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  <xf numFmtId="0" fontId="7" fillId="4" borderId="1" xfId="0" applyFont="1" applyFill="1" applyBorder="1" applyAlignment="1" applyProtection="1">
      <alignment vertical="center"/>
      <protection hidden="1"/>
    </xf>
    <xf numFmtId="164" fontId="7" fillId="4" borderId="1" xfId="0" applyNumberFormat="1" applyFont="1" applyFill="1" applyBorder="1" applyAlignment="1" applyProtection="1">
      <alignment horizontal="right"/>
      <protection hidden="1"/>
    </xf>
    <xf numFmtId="0" fontId="7" fillId="4" borderId="8" xfId="0" applyFont="1" applyFill="1" applyBorder="1" applyAlignment="1" applyProtection="1">
      <alignment vertical="center"/>
      <protection hidden="1"/>
    </xf>
    <xf numFmtId="0" fontId="3" fillId="5" borderId="1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left" vertical="center" wrapText="1"/>
      <protection hidden="1"/>
    </xf>
    <xf numFmtId="164" fontId="1" fillId="3" borderId="1" xfId="0" applyNumberFormat="1" applyFont="1" applyFill="1" applyBorder="1" applyAlignment="1" applyProtection="1">
      <alignment horizontal="right" vertical="center"/>
      <protection hidden="1"/>
    </xf>
    <xf numFmtId="2" fontId="1" fillId="3" borderId="1" xfId="0" applyNumberFormat="1" applyFont="1" applyFill="1" applyBorder="1" applyAlignment="1" applyProtection="1">
      <alignment horizontal="right" vertical="center" wrapText="1"/>
      <protection hidden="1"/>
    </xf>
    <xf numFmtId="2" fontId="1" fillId="3" borderId="1" xfId="0" applyNumberFormat="1" applyFont="1" applyFill="1" applyBorder="1" applyAlignment="1" applyProtection="1">
      <alignment horizontal="right" vertical="center"/>
      <protection hidden="1"/>
    </xf>
    <xf numFmtId="2" fontId="1" fillId="3" borderId="1" xfId="0" applyNumberFormat="1" applyFont="1" applyFill="1" applyBorder="1" applyAlignment="1" applyProtection="1">
      <alignment vertical="center"/>
      <protection hidden="1"/>
    </xf>
    <xf numFmtId="164" fontId="8" fillId="6" borderId="3" xfId="0" applyNumberFormat="1" applyFont="1" applyFill="1" applyBorder="1" applyAlignment="1" applyProtection="1">
      <alignment horizontal="right" vertical="center"/>
      <protection hidden="1"/>
    </xf>
    <xf numFmtId="164" fontId="8" fillId="6" borderId="9" xfId="0" applyNumberFormat="1" applyFont="1" applyFill="1" applyBorder="1" applyAlignment="1" applyProtection="1">
      <alignment horizontal="right" vertical="center"/>
      <protection hidden="1"/>
    </xf>
    <xf numFmtId="0" fontId="9" fillId="2" borderId="1" xfId="0" applyFont="1" applyFill="1" applyBorder="1" applyAlignment="1" applyProtection="1">
      <alignment vertical="center"/>
      <protection locked="0"/>
    </xf>
    <xf numFmtId="0" fontId="9" fillId="2" borderId="8" xfId="0" applyFont="1" applyFill="1" applyBorder="1" applyAlignment="1" applyProtection="1">
      <alignment vertical="center"/>
      <protection locked="0"/>
    </xf>
    <xf numFmtId="165" fontId="6" fillId="2" borderId="1" xfId="1" applyNumberFormat="1" applyFont="1" applyFill="1" applyBorder="1" applyAlignment="1" applyProtection="1">
      <alignment vertical="center"/>
      <protection locked="0"/>
    </xf>
    <xf numFmtId="0" fontId="8" fillId="4" borderId="2" xfId="0" applyFont="1" applyFill="1" applyBorder="1" applyAlignment="1" applyProtection="1">
      <alignment horizontal="right" vertical="center"/>
      <protection hidden="1"/>
    </xf>
    <xf numFmtId="0" fontId="8" fillId="4" borderId="2" xfId="0" applyFont="1" applyFill="1" applyBorder="1" applyAlignment="1" applyProtection="1">
      <alignment horizontal="right" vertical="center" wrapText="1"/>
      <protection hidden="1"/>
    </xf>
    <xf numFmtId="0" fontId="8" fillId="4" borderId="7" xfId="0" applyFont="1" applyFill="1" applyBorder="1" applyAlignment="1" applyProtection="1">
      <alignment horizontal="right" vertical="center" wrapText="1"/>
      <protection hidden="1"/>
    </xf>
    <xf numFmtId="0" fontId="1" fillId="7" borderId="1" xfId="0" applyFont="1" applyFill="1" applyBorder="1" applyAlignment="1" applyProtection="1">
      <alignment vertical="center"/>
      <protection hidden="1"/>
    </xf>
    <xf numFmtId="1" fontId="1" fillId="7" borderId="1" xfId="0" applyNumberFormat="1" applyFont="1" applyFill="1" applyBorder="1" applyAlignment="1" applyProtection="1">
      <alignment horizontal="right"/>
      <protection hidden="1"/>
    </xf>
    <xf numFmtId="165" fontId="1" fillId="8" borderId="1" xfId="0" applyNumberFormat="1" applyFont="1" applyFill="1" applyBorder="1" applyAlignment="1">
      <alignment vertical="center"/>
    </xf>
    <xf numFmtId="0" fontId="5" fillId="0" borderId="0" xfId="0" applyFont="1" applyAlignment="1" applyProtection="1">
      <alignment horizontal="left" vertical="center"/>
      <protection hidden="1"/>
    </xf>
  </cellXfs>
  <cellStyles count="2">
    <cellStyle name="Comma" xfId="1" builtinId="3"/>
    <cellStyle name="Normal" xfId="0" builtinId="0"/>
  </cellStyles>
  <dxfs count="8">
    <dxf>
      <font>
        <b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64" formatCode="0.0"/>
      <fill>
        <patternFill patternType="solid">
          <fgColor indexed="64"/>
          <bgColor theme="7" tint="0.5999938962981048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8628213194907695E-2"/>
          <c:y val="7.2787009721772641E-2"/>
          <c:w val="0.90857577090428931"/>
          <c:h val="0.77963486580076558"/>
        </c:manualLayout>
      </c:layout>
      <c:scatterChart>
        <c:scatterStyle val="lineMarker"/>
        <c:varyColors val="0"/>
        <c:ser>
          <c:idx val="0"/>
          <c:order val="0"/>
          <c:tx>
            <c:strRef>
              <c:f>'Travelling Irrigator'!$B$2</c:f>
              <c:strCache>
                <c:ptCount val="1"/>
                <c:pt idx="0">
                  <c:v>Travelling Irrigator Application Depth and Uniformity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2">
                  <a:shade val="65000"/>
                </a:schemeClr>
              </a:solidFill>
              <a:ln w="9525">
                <a:solidFill>
                  <a:schemeClr val="accent2">
                    <a:shade val="65000"/>
                  </a:schemeClr>
                </a:solidFill>
                <a:round/>
              </a:ln>
              <a:effectLst/>
            </c:spPr>
          </c:marker>
          <c:xVal>
            <c:numRef>
              <c:f>'Travelling Irrigator'!$E$3:$E$23</c:f>
              <c:numCache>
                <c:formatCode>General</c:formatCode>
                <c:ptCount val="21"/>
                <c:pt idx="0">
                  <c:v>-50</c:v>
                </c:pt>
                <c:pt idx="1">
                  <c:v>-45</c:v>
                </c:pt>
                <c:pt idx="2">
                  <c:v>-40</c:v>
                </c:pt>
                <c:pt idx="3">
                  <c:v>-35</c:v>
                </c:pt>
                <c:pt idx="4">
                  <c:v>-30</c:v>
                </c:pt>
                <c:pt idx="5">
                  <c:v>-25</c:v>
                </c:pt>
                <c:pt idx="6">
                  <c:v>-20</c:v>
                </c:pt>
                <c:pt idx="7">
                  <c:v>-15</c:v>
                </c:pt>
                <c:pt idx="8">
                  <c:v>-10</c:v>
                </c:pt>
                <c:pt idx="9">
                  <c:v>-5</c:v>
                </c:pt>
                <c:pt idx="10">
                  <c:v>0</c:v>
                </c:pt>
                <c:pt idx="11">
                  <c:v>5</c:v>
                </c:pt>
                <c:pt idx="12">
                  <c:v>10</c:v>
                </c:pt>
                <c:pt idx="13">
                  <c:v>15</c:v>
                </c:pt>
                <c:pt idx="14">
                  <c:v>20</c:v>
                </c:pt>
                <c:pt idx="15">
                  <c:v>25</c:v>
                </c:pt>
                <c:pt idx="16">
                  <c:v>30</c:v>
                </c:pt>
                <c:pt idx="17">
                  <c:v>35</c:v>
                </c:pt>
                <c:pt idx="18">
                  <c:v>40</c:v>
                </c:pt>
                <c:pt idx="19">
                  <c:v>45</c:v>
                </c:pt>
                <c:pt idx="20">
                  <c:v>50</c:v>
                </c:pt>
              </c:numCache>
            </c:numRef>
          </c:xVal>
          <c:yVal>
            <c:numRef>
              <c:f>'Travelling Irrigator'!$G$3:$G$23</c:f>
            </c:numRef>
          </c:yVal>
          <c:smooth val="0"/>
          <c:extLst>
            <c:ext xmlns:c16="http://schemas.microsoft.com/office/drawing/2014/chart" uri="{C3380CC4-5D6E-409C-BE32-E72D297353CC}">
              <c16:uniqueId val="{00000000-BBFC-4F02-B786-C0DF7C6396BC}"/>
            </c:ext>
          </c:extLst>
        </c:ser>
        <c:ser>
          <c:idx val="1"/>
          <c:order val="1"/>
          <c:tx>
            <c:strRef>
              <c:f>'Travelling Irrigator'!$G$2</c:f>
              <c:strCache>
                <c:ptCount val="1"/>
                <c:pt idx="0">
                  <c:v>Collector Calculation Values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xVal>
            <c:numRef>
              <c:f>'Travelling Irrigator'!$E$3:$E$23</c:f>
              <c:numCache>
                <c:formatCode>General</c:formatCode>
                <c:ptCount val="21"/>
                <c:pt idx="0">
                  <c:v>-50</c:v>
                </c:pt>
                <c:pt idx="1">
                  <c:v>-45</c:v>
                </c:pt>
                <c:pt idx="2">
                  <c:v>-40</c:v>
                </c:pt>
                <c:pt idx="3">
                  <c:v>-35</c:v>
                </c:pt>
                <c:pt idx="4">
                  <c:v>-30</c:v>
                </c:pt>
                <c:pt idx="5">
                  <c:v>-25</c:v>
                </c:pt>
                <c:pt idx="6">
                  <c:v>-20</c:v>
                </c:pt>
                <c:pt idx="7">
                  <c:v>-15</c:v>
                </c:pt>
                <c:pt idx="8">
                  <c:v>-10</c:v>
                </c:pt>
                <c:pt idx="9">
                  <c:v>-5</c:v>
                </c:pt>
                <c:pt idx="10">
                  <c:v>0</c:v>
                </c:pt>
                <c:pt idx="11">
                  <c:v>5</c:v>
                </c:pt>
                <c:pt idx="12">
                  <c:v>10</c:v>
                </c:pt>
                <c:pt idx="13">
                  <c:v>15</c:v>
                </c:pt>
                <c:pt idx="14">
                  <c:v>20</c:v>
                </c:pt>
                <c:pt idx="15">
                  <c:v>25</c:v>
                </c:pt>
                <c:pt idx="16">
                  <c:v>30</c:v>
                </c:pt>
                <c:pt idx="17">
                  <c:v>35</c:v>
                </c:pt>
                <c:pt idx="18">
                  <c:v>40</c:v>
                </c:pt>
                <c:pt idx="19">
                  <c:v>45</c:v>
                </c:pt>
                <c:pt idx="20">
                  <c:v>50</c:v>
                </c:pt>
              </c:numCache>
            </c:numRef>
          </c:xVal>
          <c:yVal>
            <c:numRef>
              <c:f>'Travelling Irrigator'!$G$3:$G$23</c:f>
            </c:numRef>
          </c:yVal>
          <c:smooth val="0"/>
          <c:extLst>
            <c:ext xmlns:c16="http://schemas.microsoft.com/office/drawing/2014/chart" uri="{C3380CC4-5D6E-409C-BE32-E72D297353CC}">
              <c16:uniqueId val="{00000001-BBFC-4F02-B786-C0DF7C6396BC}"/>
            </c:ext>
          </c:extLst>
        </c:ser>
        <c:ser>
          <c:idx val="2"/>
          <c:order val="2"/>
          <c:tx>
            <c:strRef>
              <c:f>'Travelling Irrigator'!$B$2</c:f>
              <c:strCache>
                <c:ptCount val="1"/>
                <c:pt idx="0">
                  <c:v>Travelling Irrigator Application Depth and Uniformity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6"/>
            <c:spPr>
              <a:solidFill>
                <a:schemeClr val="accent2"/>
              </a:solidFill>
              <a:ln w="9525">
                <a:solidFill>
                  <a:schemeClr val="accent2">
                    <a:tint val="65000"/>
                  </a:schemeClr>
                </a:solidFill>
                <a:round/>
              </a:ln>
              <a:effectLst/>
            </c:spPr>
          </c:marker>
          <c:xVal>
            <c:numRef>
              <c:f>'Travelling Irrigator'!$E$3:$E$23</c:f>
              <c:numCache>
                <c:formatCode>General</c:formatCode>
                <c:ptCount val="21"/>
                <c:pt idx="0">
                  <c:v>-50</c:v>
                </c:pt>
                <c:pt idx="1">
                  <c:v>-45</c:v>
                </c:pt>
                <c:pt idx="2">
                  <c:v>-40</c:v>
                </c:pt>
                <c:pt idx="3">
                  <c:v>-35</c:v>
                </c:pt>
                <c:pt idx="4">
                  <c:v>-30</c:v>
                </c:pt>
                <c:pt idx="5">
                  <c:v>-25</c:v>
                </c:pt>
                <c:pt idx="6">
                  <c:v>-20</c:v>
                </c:pt>
                <c:pt idx="7">
                  <c:v>-15</c:v>
                </c:pt>
                <c:pt idx="8">
                  <c:v>-10</c:v>
                </c:pt>
                <c:pt idx="9">
                  <c:v>-5</c:v>
                </c:pt>
                <c:pt idx="10">
                  <c:v>0</c:v>
                </c:pt>
                <c:pt idx="11">
                  <c:v>5</c:v>
                </c:pt>
                <c:pt idx="12">
                  <c:v>10</c:v>
                </c:pt>
                <c:pt idx="13">
                  <c:v>15</c:v>
                </c:pt>
                <c:pt idx="14">
                  <c:v>20</c:v>
                </c:pt>
                <c:pt idx="15">
                  <c:v>25</c:v>
                </c:pt>
                <c:pt idx="16">
                  <c:v>30</c:v>
                </c:pt>
                <c:pt idx="17">
                  <c:v>35</c:v>
                </c:pt>
                <c:pt idx="18">
                  <c:v>40</c:v>
                </c:pt>
                <c:pt idx="19">
                  <c:v>45</c:v>
                </c:pt>
                <c:pt idx="20">
                  <c:v>50</c:v>
                </c:pt>
              </c:numCache>
            </c:numRef>
          </c:xVal>
          <c:yVal>
            <c:numRef>
              <c:f>'Travelling Irrigator'!$H$3:$H$23</c:f>
              <c:numCache>
                <c:formatCode>0.0</c:formatCode>
                <c:ptCount val="21"/>
                <c:pt idx="0">
                  <c:v>26.180517266004081</c:v>
                </c:pt>
                <c:pt idx="1">
                  <c:v>30.700894347904065</c:v>
                </c:pt>
                <c:pt idx="2">
                  <c:v>19.211602598074936</c:v>
                </c:pt>
                <c:pt idx="3">
                  <c:v>19.211602598074936</c:v>
                </c:pt>
                <c:pt idx="4">
                  <c:v>20.718394958708263</c:v>
                </c:pt>
                <c:pt idx="5">
                  <c:v>21.848489229183262</c:v>
                </c:pt>
                <c:pt idx="6">
                  <c:v>23.355281589816592</c:v>
                </c:pt>
                <c:pt idx="7">
                  <c:v>23.355281589816592</c:v>
                </c:pt>
                <c:pt idx="8">
                  <c:v>24.485375860291587</c:v>
                </c:pt>
                <c:pt idx="9">
                  <c:v>20.718394958708263</c:v>
                </c:pt>
                <c:pt idx="10">
                  <c:v>0</c:v>
                </c:pt>
                <c:pt idx="11">
                  <c:v>24.297026815212419</c:v>
                </c:pt>
                <c:pt idx="12">
                  <c:v>23.543630634895756</c:v>
                </c:pt>
                <c:pt idx="13">
                  <c:v>24.862073950449918</c:v>
                </c:pt>
                <c:pt idx="14">
                  <c:v>24.862073950449918</c:v>
                </c:pt>
                <c:pt idx="15">
                  <c:v>23.543630634895756</c:v>
                </c:pt>
                <c:pt idx="16">
                  <c:v>19.211602598074936</c:v>
                </c:pt>
                <c:pt idx="17">
                  <c:v>20.341696868549935</c:v>
                </c:pt>
                <c:pt idx="18">
                  <c:v>26.180517266004081</c:v>
                </c:pt>
                <c:pt idx="19">
                  <c:v>26.180517266004081</c:v>
                </c:pt>
                <c:pt idx="20">
                  <c:v>30.700894347904065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BFC-4F02-B786-C0DF7C6396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775295"/>
        <c:axId val="235772895"/>
      </c:scatterChart>
      <c:valAx>
        <c:axId val="2357752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600"/>
                  <a:t>Distance</a:t>
                </a:r>
                <a:r>
                  <a:rPr lang="en-NZ" sz="1600" baseline="0"/>
                  <a:t> From Cart</a:t>
                </a:r>
                <a:endParaRPr lang="en-NZ" sz="16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772895"/>
        <c:crosses val="autoZero"/>
        <c:crossBetween val="midCat"/>
      </c:valAx>
      <c:valAx>
        <c:axId val="235772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Application Depth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7752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156CA9B-D958-481D-AE3F-9A89E2D7613A}">
  <sheetPr/>
  <sheetViews>
    <sheetView zoomScale="6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8712" cy="629227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A7B2021-5252-87A9-25AA-EA67CB2C185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0.81428</cdr:x>
      <cdr:y>0.90338</cdr:y>
    </cdr:from>
    <cdr:to>
      <cdr:x>0.97973</cdr:x>
      <cdr:y>0.98596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8CFE7199-FA76-7ACD-455B-6356A4C75A7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0578281" y="8509134"/>
          <a:ext cx="2149497" cy="777741"/>
        </a:xfrm>
        <a:prstGeom xmlns:a="http://schemas.openxmlformats.org/drawingml/2006/main" prst="rect">
          <a:avLst/>
        </a:prstGeom>
      </cdr:spPr>
    </cdr:pic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928A29-7176-4F59-993D-4622C2C8C7E0}" name="Table1" displayName="Table1" ref="E2:H50" totalsRowShown="0" headerRowDxfId="7" headerRowBorderDxfId="6" tableBorderDxfId="5" totalsRowBorderDxfId="4">
  <tableColumns count="4">
    <tableColumn id="1" xr3:uid="{DBAFBD55-E98B-4588-B984-736AEE2BB11A}" name="Collector Distance From Cart (m)" dataDxfId="3">
      <calculatedColumnFormula>IF((E2+$C$6)&gt;$C$9,"",(E2+$C$6))</calculatedColumnFormula>
    </tableColumn>
    <tableColumn id="2" xr3:uid="{C6A55F3F-2ED8-4728-BA1A-613EF856118E}" name="Collector Volume (ml)" dataDxfId="2"/>
    <tableColumn id="3" xr3:uid="{3FEC074C-D6E1-4F20-8083-C8CF69670A4A}" name="Collector Calculation Values" dataDxfId="1">
      <calculatedColumnFormula>IF(F3&lt;=0,"",F3)</calculatedColumnFormula>
    </tableColumn>
    <tableColumn id="4" xr3:uid="{65D99C7F-D5C9-401C-82D9-7E010BF2C549}" name="Collector Application Depth (mm)" dataDxfId="0">
      <calculatedColumnFormula>IF(F3&lt;=0,"",((1/((PI()*(($C$7/1000)/2)^2)))*F3/1000))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3C7B0-B9F3-45C7-ADE8-BC0395F86CFC}">
  <dimension ref="B1:Z51"/>
  <sheetViews>
    <sheetView tabSelected="1" topLeftCell="A2" workbookViewId="0">
      <selection activeCell="F13" sqref="F13"/>
    </sheetView>
  </sheetViews>
  <sheetFormatPr defaultColWidth="9.1796875" defaultRowHeight="14.5" x14ac:dyDescent="0.35"/>
  <cols>
    <col min="1" max="1" width="2.1796875" style="1" customWidth="1"/>
    <col min="2" max="2" width="35.36328125" style="2" customWidth="1"/>
    <col min="3" max="3" width="8.6328125" style="1" customWidth="1"/>
    <col min="4" max="4" width="1.1796875" style="5" customWidth="1"/>
    <col min="5" max="5" width="14" style="5" customWidth="1"/>
    <col min="6" max="6" width="14" style="1" customWidth="1"/>
    <col min="7" max="7" width="14" style="5" hidden="1" customWidth="1"/>
    <col min="8" max="8" width="14" style="5" customWidth="1"/>
    <col min="9" max="9" width="11.26953125" style="7" hidden="1" customWidth="1"/>
    <col min="10" max="10" width="2.54296875" style="7" customWidth="1"/>
    <col min="11" max="11" width="146.26953125" style="2" customWidth="1"/>
    <col min="12" max="14" width="14.1796875" style="5" customWidth="1"/>
    <col min="15" max="15" width="9.1796875" style="5"/>
    <col min="16" max="16" width="12" style="5" bestFit="1" customWidth="1"/>
    <col min="17" max="26" width="9.1796875" style="5"/>
    <col min="27" max="16384" width="9.1796875" style="1"/>
  </cols>
  <sheetData>
    <row r="1" spans="2:13" ht="10" customHeight="1" x14ac:dyDescent="0.35"/>
    <row r="2" spans="2:13" s="3" customFormat="1" ht="54" customHeight="1" x14ac:dyDescent="0.35">
      <c r="B2" s="10" t="s">
        <v>10</v>
      </c>
      <c r="E2" s="14" t="s">
        <v>9</v>
      </c>
      <c r="F2" s="15" t="s">
        <v>12</v>
      </c>
      <c r="G2" s="15" t="s">
        <v>6</v>
      </c>
      <c r="H2" s="16" t="s">
        <v>8</v>
      </c>
      <c r="I2" s="20" t="s">
        <v>2</v>
      </c>
      <c r="K2" s="21" t="s">
        <v>11</v>
      </c>
    </row>
    <row r="3" spans="2:13" ht="18" customHeight="1" x14ac:dyDescent="0.35">
      <c r="B3" s="6" t="s">
        <v>13</v>
      </c>
      <c r="C3" s="30">
        <v>100</v>
      </c>
      <c r="E3" s="31">
        <f>C8</f>
        <v>-50</v>
      </c>
      <c r="F3" s="28">
        <v>1390</v>
      </c>
      <c r="G3" s="17">
        <f>IF(F3&lt;=0,"",F3)</f>
        <v>1390</v>
      </c>
      <c r="H3" s="26">
        <f t="shared" ref="H3:H50" si="0">IF(F3&lt;=0,"",((1/((PI()*(($C$7/1000)/2)^2)))*F3/1000))</f>
        <v>26.180517266004081</v>
      </c>
      <c r="I3" s="18">
        <f t="shared" ref="I3:I50" si="1">IF(F3&lt;=0,"",(ABS(F3-AVERAGE(F:F))))</f>
        <v>192.85714285714289</v>
      </c>
      <c r="K3" s="4" t="s">
        <v>15</v>
      </c>
    </row>
    <row r="4" spans="2:13" ht="18" customHeight="1" x14ac:dyDescent="0.35">
      <c r="B4" s="6" t="s">
        <v>23</v>
      </c>
      <c r="C4" s="30">
        <v>90</v>
      </c>
      <c r="E4" s="32">
        <f t="shared" ref="E4:E50" si="2">IF((E3+$C$6)&gt;$C$9,"",(E3+$C$6))</f>
        <v>-45</v>
      </c>
      <c r="F4" s="28">
        <v>1630</v>
      </c>
      <c r="G4" s="17">
        <f t="shared" ref="G4:G50" si="3">IF(F4&lt;=0,"",F4)</f>
        <v>1630</v>
      </c>
      <c r="H4" s="26">
        <f t="shared" si="0"/>
        <v>30.700894347904065</v>
      </c>
      <c r="I4" s="18">
        <f t="shared" si="1"/>
        <v>432.85714285714289</v>
      </c>
      <c r="K4" s="2" t="s">
        <v>38</v>
      </c>
      <c r="L4" s="8"/>
      <c r="M4" s="8"/>
    </row>
    <row r="5" spans="2:13" ht="18" customHeight="1" x14ac:dyDescent="0.35">
      <c r="B5" s="6" t="s">
        <v>20</v>
      </c>
      <c r="C5" s="36">
        <f>(C3-C4)/C6</f>
        <v>2</v>
      </c>
      <c r="E5" s="32">
        <f t="shared" si="2"/>
        <v>-40</v>
      </c>
      <c r="F5" s="28">
        <v>1020</v>
      </c>
      <c r="G5" s="17">
        <f t="shared" si="3"/>
        <v>1020</v>
      </c>
      <c r="H5" s="26">
        <f t="shared" si="0"/>
        <v>19.211602598074936</v>
      </c>
      <c r="I5" s="18">
        <f t="shared" si="1"/>
        <v>177.14285714285711</v>
      </c>
      <c r="K5" s="9" t="s">
        <v>36</v>
      </c>
      <c r="L5" s="8"/>
      <c r="M5" s="8"/>
    </row>
    <row r="6" spans="2:13" ht="18" customHeight="1" x14ac:dyDescent="0.35">
      <c r="B6" s="6" t="s">
        <v>5</v>
      </c>
      <c r="C6" s="30">
        <v>5</v>
      </c>
      <c r="E6" s="32">
        <f t="shared" si="2"/>
        <v>-35</v>
      </c>
      <c r="F6" s="28">
        <v>1020</v>
      </c>
      <c r="G6" s="17">
        <f t="shared" si="3"/>
        <v>1020</v>
      </c>
      <c r="H6" s="26">
        <f t="shared" si="0"/>
        <v>19.211602598074936</v>
      </c>
      <c r="I6" s="18">
        <f t="shared" si="1"/>
        <v>177.14285714285711</v>
      </c>
      <c r="K6" s="9" t="s">
        <v>17</v>
      </c>
      <c r="L6" s="8"/>
      <c r="M6" s="8"/>
    </row>
    <row r="7" spans="2:13" ht="18" customHeight="1" x14ac:dyDescent="0.35">
      <c r="B7" s="6" t="s">
        <v>24</v>
      </c>
      <c r="C7" s="30">
        <v>260</v>
      </c>
      <c r="E7" s="32">
        <f t="shared" si="2"/>
        <v>-30</v>
      </c>
      <c r="F7" s="28">
        <v>1100</v>
      </c>
      <c r="G7" s="17">
        <f t="shared" si="3"/>
        <v>1100</v>
      </c>
      <c r="H7" s="26">
        <f t="shared" si="0"/>
        <v>20.718394958708263</v>
      </c>
      <c r="I7" s="18">
        <f t="shared" si="1"/>
        <v>97.14285714285711</v>
      </c>
      <c r="K7" s="11" t="s">
        <v>40</v>
      </c>
      <c r="L7" s="8"/>
      <c r="M7" s="8"/>
    </row>
    <row r="8" spans="2:13" ht="18" customHeight="1" x14ac:dyDescent="0.35">
      <c r="B8" s="6" t="s">
        <v>0</v>
      </c>
      <c r="C8" s="34">
        <f>C3-(C3+C3/2)</f>
        <v>-50</v>
      </c>
      <c r="E8" s="32">
        <f t="shared" si="2"/>
        <v>-25</v>
      </c>
      <c r="F8" s="28">
        <v>1160</v>
      </c>
      <c r="G8" s="17">
        <f t="shared" si="3"/>
        <v>1160</v>
      </c>
      <c r="H8" s="26">
        <f t="shared" si="0"/>
        <v>21.848489229183262</v>
      </c>
      <c r="I8" s="18">
        <f t="shared" si="1"/>
        <v>37.14285714285711</v>
      </c>
      <c r="K8" s="9" t="s">
        <v>37</v>
      </c>
      <c r="L8" s="8"/>
      <c r="M8" s="8"/>
    </row>
    <row r="9" spans="2:13" ht="18" customHeight="1" x14ac:dyDescent="0.35">
      <c r="B9" s="6" t="s">
        <v>1</v>
      </c>
      <c r="C9" s="34">
        <f>C3/2</f>
        <v>50</v>
      </c>
      <c r="E9" s="32">
        <f t="shared" si="2"/>
        <v>-20</v>
      </c>
      <c r="F9" s="28">
        <v>1240</v>
      </c>
      <c r="G9" s="17">
        <f t="shared" si="3"/>
        <v>1240</v>
      </c>
      <c r="H9" s="26">
        <f t="shared" si="0"/>
        <v>23.355281589816592</v>
      </c>
      <c r="I9" s="18">
        <f t="shared" si="1"/>
        <v>42.85714285714289</v>
      </c>
      <c r="K9" s="9"/>
      <c r="L9" s="8"/>
      <c r="M9" s="8"/>
    </row>
    <row r="10" spans="2:13" ht="18" customHeight="1" x14ac:dyDescent="0.35">
      <c r="B10" s="6" t="s">
        <v>21</v>
      </c>
      <c r="C10" s="35">
        <f>(COUNT(F:F)-1)</f>
        <v>20</v>
      </c>
      <c r="E10" s="32">
        <f t="shared" si="2"/>
        <v>-15</v>
      </c>
      <c r="F10" s="28">
        <v>1240</v>
      </c>
      <c r="G10" s="17">
        <f t="shared" si="3"/>
        <v>1240</v>
      </c>
      <c r="H10" s="26">
        <f t="shared" si="0"/>
        <v>23.355281589816592</v>
      </c>
      <c r="I10" s="18">
        <f t="shared" si="1"/>
        <v>42.85714285714289</v>
      </c>
      <c r="K10" s="12" t="s">
        <v>14</v>
      </c>
      <c r="L10" s="8"/>
      <c r="M10" s="8"/>
    </row>
    <row r="11" spans="2:13" ht="18" customHeight="1" x14ac:dyDescent="0.35">
      <c r="C11" s="5"/>
      <c r="E11" s="32">
        <f t="shared" si="2"/>
        <v>-10</v>
      </c>
      <c r="F11" s="28">
        <v>1300</v>
      </c>
      <c r="G11" s="17">
        <f t="shared" si="3"/>
        <v>1300</v>
      </c>
      <c r="H11" s="26">
        <f t="shared" si="0"/>
        <v>24.485375860291587</v>
      </c>
      <c r="I11" s="18">
        <f t="shared" si="1"/>
        <v>102.85714285714289</v>
      </c>
      <c r="K11" s="9" t="s">
        <v>18</v>
      </c>
      <c r="L11" s="8"/>
      <c r="M11" s="8"/>
    </row>
    <row r="12" spans="2:13" ht="18" customHeight="1" x14ac:dyDescent="0.35">
      <c r="B12" s="6" t="s">
        <v>7</v>
      </c>
      <c r="C12" s="22">
        <f>AVERAGE(H:H)</f>
        <v>23.675474966451173</v>
      </c>
      <c r="E12" s="32">
        <f t="shared" si="2"/>
        <v>-5</v>
      </c>
      <c r="F12" s="28">
        <v>1100</v>
      </c>
      <c r="G12" s="17">
        <f t="shared" si="3"/>
        <v>1100</v>
      </c>
      <c r="H12" s="26">
        <f t="shared" si="0"/>
        <v>20.718394958708263</v>
      </c>
      <c r="I12" s="18">
        <f t="shared" si="1"/>
        <v>97.14285714285711</v>
      </c>
      <c r="K12" s="11" t="s">
        <v>39</v>
      </c>
      <c r="L12" s="8"/>
      <c r="M12" s="8"/>
    </row>
    <row r="13" spans="2:13" ht="18" customHeight="1" x14ac:dyDescent="0.35">
      <c r="B13" s="6" t="s">
        <v>3</v>
      </c>
      <c r="C13" s="23">
        <f>AVERAGE(_xlfn.TAKE(_xlfn._xlws.SORT(G:G),COUNT(G:G)/4))/AVERAGE(G:G)</f>
        <v>0.83373110580747811</v>
      </c>
      <c r="E13" s="32">
        <f t="shared" si="2"/>
        <v>0</v>
      </c>
      <c r="F13" s="28">
        <v>0</v>
      </c>
      <c r="G13" s="17" t="str">
        <f t="shared" si="3"/>
        <v/>
      </c>
      <c r="H13" s="26" t="str">
        <f t="shared" si="0"/>
        <v/>
      </c>
      <c r="I13" s="18" t="str">
        <f t="shared" si="1"/>
        <v/>
      </c>
      <c r="K13" s="9" t="s">
        <v>34</v>
      </c>
      <c r="L13" s="8"/>
      <c r="M13" s="8"/>
    </row>
    <row r="14" spans="2:13" ht="18" customHeight="1" x14ac:dyDescent="0.35">
      <c r="B14" s="6" t="s">
        <v>4</v>
      </c>
      <c r="C14" s="24" cm="1">
        <f t="array" ref="C14">AVERAGE(_xlfn._xlws.FILTER(G:G, G:G &gt;= _xlfn.QUARTILE.INC(G:G, 3)))/AVERAGE(G:G)</f>
        <v>1.1821797931583133</v>
      </c>
      <c r="E14" s="32">
        <f t="shared" si="2"/>
        <v>5</v>
      </c>
      <c r="F14" s="28">
        <v>1290</v>
      </c>
      <c r="G14" s="17">
        <f t="shared" si="3"/>
        <v>1290</v>
      </c>
      <c r="H14" s="26">
        <f t="shared" si="0"/>
        <v>24.297026815212419</v>
      </c>
      <c r="I14" s="18">
        <f t="shared" si="1"/>
        <v>92.85714285714289</v>
      </c>
      <c r="K14" s="9" t="s">
        <v>35</v>
      </c>
      <c r="L14" s="8"/>
      <c r="M14" s="8"/>
    </row>
    <row r="15" spans="2:13" ht="18" customHeight="1" x14ac:dyDescent="0.35">
      <c r="B15" s="6" t="s">
        <v>19</v>
      </c>
      <c r="C15" s="25">
        <f>(1-(SUM(I:I)/((C10+1)*AVERAGE(F:F))))*100</f>
        <v>88.237299693146937</v>
      </c>
      <c r="E15" s="32">
        <f t="shared" si="2"/>
        <v>10</v>
      </c>
      <c r="F15" s="28">
        <v>1250</v>
      </c>
      <c r="G15" s="17">
        <f t="shared" si="3"/>
        <v>1250</v>
      </c>
      <c r="H15" s="26">
        <f t="shared" si="0"/>
        <v>23.543630634895756</v>
      </c>
      <c r="I15" s="18">
        <f t="shared" si="1"/>
        <v>52.85714285714289</v>
      </c>
      <c r="K15" s="11" t="s">
        <v>25</v>
      </c>
      <c r="L15" s="8"/>
      <c r="M15" s="8"/>
    </row>
    <row r="16" spans="2:13" ht="18" customHeight="1" x14ac:dyDescent="0.35">
      <c r="C16" s="5"/>
      <c r="E16" s="32">
        <f t="shared" si="2"/>
        <v>15</v>
      </c>
      <c r="F16" s="28">
        <v>1320</v>
      </c>
      <c r="G16" s="17">
        <f t="shared" si="3"/>
        <v>1320</v>
      </c>
      <c r="H16" s="26">
        <f t="shared" si="0"/>
        <v>24.862073950449918</v>
      </c>
      <c r="I16" s="18">
        <f t="shared" si="1"/>
        <v>122.85714285714289</v>
      </c>
      <c r="K16" s="11" t="s">
        <v>42</v>
      </c>
      <c r="L16" s="8"/>
      <c r="M16" s="8"/>
    </row>
    <row r="17" spans="3:13" ht="18" customHeight="1" x14ac:dyDescent="0.35">
      <c r="C17" s="5"/>
      <c r="E17" s="32">
        <f t="shared" si="2"/>
        <v>20</v>
      </c>
      <c r="F17" s="28">
        <v>1320</v>
      </c>
      <c r="G17" s="17">
        <f t="shared" si="3"/>
        <v>1320</v>
      </c>
      <c r="H17" s="26">
        <f t="shared" si="0"/>
        <v>24.862073950449918</v>
      </c>
      <c r="I17" s="18">
        <f t="shared" si="1"/>
        <v>122.85714285714289</v>
      </c>
      <c r="L17" s="8"/>
      <c r="M17" s="8"/>
    </row>
    <row r="18" spans="3:13" ht="18" customHeight="1" x14ac:dyDescent="0.35">
      <c r="C18" s="5"/>
      <c r="E18" s="32">
        <f t="shared" si="2"/>
        <v>25</v>
      </c>
      <c r="F18" s="28">
        <v>1250</v>
      </c>
      <c r="G18" s="17">
        <f t="shared" si="3"/>
        <v>1250</v>
      </c>
      <c r="H18" s="26">
        <f t="shared" si="0"/>
        <v>23.543630634895756</v>
      </c>
      <c r="I18" s="18">
        <f t="shared" si="1"/>
        <v>52.85714285714289</v>
      </c>
      <c r="K18" s="12" t="s">
        <v>16</v>
      </c>
      <c r="L18" s="8"/>
      <c r="M18" s="8"/>
    </row>
    <row r="19" spans="3:13" ht="18" customHeight="1" x14ac:dyDescent="0.35">
      <c r="C19" s="5"/>
      <c r="E19" s="32">
        <f t="shared" si="2"/>
        <v>30</v>
      </c>
      <c r="F19" s="28">
        <v>1020</v>
      </c>
      <c r="G19" s="17">
        <f t="shared" si="3"/>
        <v>1020</v>
      </c>
      <c r="H19" s="26">
        <f t="shared" si="0"/>
        <v>19.211602598074936</v>
      </c>
      <c r="I19" s="18">
        <f t="shared" si="1"/>
        <v>177.14285714285711</v>
      </c>
      <c r="K19" s="9" t="s">
        <v>26</v>
      </c>
      <c r="L19" s="8"/>
      <c r="M19" s="8"/>
    </row>
    <row r="20" spans="3:13" ht="18" customHeight="1" x14ac:dyDescent="0.35">
      <c r="C20" s="5"/>
      <c r="E20" s="32">
        <f t="shared" si="2"/>
        <v>35</v>
      </c>
      <c r="F20" s="28">
        <v>1080</v>
      </c>
      <c r="G20" s="17">
        <f t="shared" si="3"/>
        <v>1080</v>
      </c>
      <c r="H20" s="26">
        <f t="shared" si="0"/>
        <v>20.341696868549935</v>
      </c>
      <c r="I20" s="18">
        <f t="shared" si="1"/>
        <v>117.14285714285711</v>
      </c>
      <c r="K20" s="9" t="s">
        <v>27</v>
      </c>
      <c r="L20" s="8"/>
      <c r="M20" s="8"/>
    </row>
    <row r="21" spans="3:13" ht="18" customHeight="1" x14ac:dyDescent="0.35">
      <c r="C21" s="5"/>
      <c r="E21" s="32">
        <f t="shared" si="2"/>
        <v>40</v>
      </c>
      <c r="F21" s="28">
        <v>1390</v>
      </c>
      <c r="G21" s="17">
        <f t="shared" si="3"/>
        <v>1390</v>
      </c>
      <c r="H21" s="26">
        <f t="shared" si="0"/>
        <v>26.180517266004081</v>
      </c>
      <c r="I21" s="18">
        <f t="shared" si="1"/>
        <v>192.85714285714289</v>
      </c>
      <c r="K21" s="13" t="s">
        <v>28</v>
      </c>
      <c r="L21" s="8"/>
      <c r="M21" s="8"/>
    </row>
    <row r="22" spans="3:13" ht="18" customHeight="1" x14ac:dyDescent="0.35">
      <c r="C22" s="5"/>
      <c r="E22" s="32">
        <f t="shared" si="2"/>
        <v>45</v>
      </c>
      <c r="F22" s="28">
        <v>1390</v>
      </c>
      <c r="G22" s="17">
        <f t="shared" si="3"/>
        <v>1390</v>
      </c>
      <c r="H22" s="26">
        <f t="shared" si="0"/>
        <v>26.180517266004081</v>
      </c>
      <c r="I22" s="18">
        <f t="shared" si="1"/>
        <v>192.85714285714289</v>
      </c>
      <c r="K22" s="11" t="s">
        <v>29</v>
      </c>
      <c r="L22" s="8"/>
      <c r="M22" s="8"/>
    </row>
    <row r="23" spans="3:13" ht="18" customHeight="1" x14ac:dyDescent="0.35">
      <c r="C23" s="5"/>
      <c r="E23" s="32">
        <f t="shared" si="2"/>
        <v>50</v>
      </c>
      <c r="F23" s="28">
        <v>1630</v>
      </c>
      <c r="G23" s="17">
        <f>IF(F23&lt;=0,"",F23)</f>
        <v>1630</v>
      </c>
      <c r="H23" s="26">
        <f t="shared" si="0"/>
        <v>30.700894347904065</v>
      </c>
      <c r="I23" s="18">
        <f t="shared" si="1"/>
        <v>432.85714285714289</v>
      </c>
      <c r="K23" s="9" t="s">
        <v>22</v>
      </c>
      <c r="L23" s="8"/>
      <c r="M23" s="8"/>
    </row>
    <row r="24" spans="3:13" ht="18" customHeight="1" x14ac:dyDescent="0.35">
      <c r="C24" s="5"/>
      <c r="E24" s="32" t="str">
        <f t="shared" si="2"/>
        <v/>
      </c>
      <c r="F24" s="28"/>
      <c r="G24" s="17" t="str">
        <f t="shared" si="3"/>
        <v/>
      </c>
      <c r="H24" s="26" t="str">
        <f t="shared" si="0"/>
        <v/>
      </c>
      <c r="I24" s="18" t="str">
        <f t="shared" si="1"/>
        <v/>
      </c>
      <c r="K24" s="13" t="s">
        <v>30</v>
      </c>
    </row>
    <row r="25" spans="3:13" ht="18" customHeight="1" x14ac:dyDescent="0.35">
      <c r="C25" s="5"/>
      <c r="E25" s="32" t="e">
        <f t="shared" si="2"/>
        <v>#VALUE!</v>
      </c>
      <c r="F25" s="28"/>
      <c r="G25" s="17" t="str">
        <f t="shared" si="3"/>
        <v/>
      </c>
      <c r="H25" s="26" t="str">
        <f t="shared" si="0"/>
        <v/>
      </c>
      <c r="I25" s="18" t="str">
        <f t="shared" si="1"/>
        <v/>
      </c>
      <c r="K25" s="13" t="s">
        <v>31</v>
      </c>
    </row>
    <row r="26" spans="3:13" ht="18" customHeight="1" x14ac:dyDescent="0.35">
      <c r="C26" s="5"/>
      <c r="E26" s="32" t="e">
        <f t="shared" si="2"/>
        <v>#VALUE!</v>
      </c>
      <c r="F26" s="28"/>
      <c r="G26" s="17" t="str">
        <f t="shared" si="3"/>
        <v/>
      </c>
      <c r="H26" s="26" t="str">
        <f t="shared" si="0"/>
        <v/>
      </c>
      <c r="I26" s="18" t="str">
        <f t="shared" si="1"/>
        <v/>
      </c>
      <c r="K26" s="13" t="s">
        <v>32</v>
      </c>
    </row>
    <row r="27" spans="3:13" ht="18" customHeight="1" x14ac:dyDescent="0.35">
      <c r="C27" s="5"/>
      <c r="E27" s="32" t="e">
        <f t="shared" si="2"/>
        <v>#VALUE!</v>
      </c>
      <c r="F27" s="28"/>
      <c r="G27" s="17" t="str">
        <f t="shared" si="3"/>
        <v/>
      </c>
      <c r="H27" s="26" t="str">
        <f t="shared" si="0"/>
        <v/>
      </c>
      <c r="I27" s="18" t="str">
        <f t="shared" si="1"/>
        <v/>
      </c>
      <c r="K27" s="12" t="s">
        <v>33</v>
      </c>
    </row>
    <row r="28" spans="3:13" ht="18" customHeight="1" x14ac:dyDescent="0.35">
      <c r="C28" s="5"/>
      <c r="E28" s="32" t="e">
        <f t="shared" si="2"/>
        <v>#VALUE!</v>
      </c>
      <c r="F28" s="28"/>
      <c r="G28" s="17" t="str">
        <f t="shared" si="3"/>
        <v/>
      </c>
      <c r="H28" s="26" t="str">
        <f t="shared" si="0"/>
        <v/>
      </c>
      <c r="I28" s="18" t="str">
        <f t="shared" si="1"/>
        <v/>
      </c>
      <c r="K28" s="37" t="s">
        <v>41</v>
      </c>
    </row>
    <row r="29" spans="3:13" ht="18" customHeight="1" x14ac:dyDescent="0.35">
      <c r="C29" s="5"/>
      <c r="E29" s="32" t="e">
        <f t="shared" si="2"/>
        <v>#VALUE!</v>
      </c>
      <c r="F29" s="28"/>
      <c r="G29" s="17" t="str">
        <f t="shared" si="3"/>
        <v/>
      </c>
      <c r="H29" s="26" t="str">
        <f t="shared" si="0"/>
        <v/>
      </c>
      <c r="I29" s="18" t="str">
        <f t="shared" si="1"/>
        <v/>
      </c>
      <c r="K29" s="9"/>
    </row>
    <row r="30" spans="3:13" ht="18" customHeight="1" x14ac:dyDescent="0.35">
      <c r="C30" s="5"/>
      <c r="E30" s="32" t="e">
        <f t="shared" si="2"/>
        <v>#VALUE!</v>
      </c>
      <c r="F30" s="28"/>
      <c r="G30" s="17" t="str">
        <f t="shared" si="3"/>
        <v/>
      </c>
      <c r="H30" s="26" t="str">
        <f t="shared" si="0"/>
        <v/>
      </c>
      <c r="I30" s="18" t="str">
        <f t="shared" si="1"/>
        <v/>
      </c>
      <c r="K30" s="9"/>
    </row>
    <row r="31" spans="3:13" ht="18" customHeight="1" x14ac:dyDescent="0.35">
      <c r="C31" s="5"/>
      <c r="E31" s="32" t="e">
        <f t="shared" si="2"/>
        <v>#VALUE!</v>
      </c>
      <c r="F31" s="28"/>
      <c r="G31" s="17" t="str">
        <f t="shared" si="3"/>
        <v/>
      </c>
      <c r="H31" s="26" t="str">
        <f t="shared" si="0"/>
        <v/>
      </c>
      <c r="I31" s="18" t="str">
        <f t="shared" si="1"/>
        <v/>
      </c>
      <c r="K31" s="9"/>
    </row>
    <row r="32" spans="3:13" ht="18" customHeight="1" x14ac:dyDescent="0.35">
      <c r="C32" s="5"/>
      <c r="E32" s="32" t="e">
        <f t="shared" si="2"/>
        <v>#VALUE!</v>
      </c>
      <c r="F32" s="28"/>
      <c r="G32" s="17" t="str">
        <f t="shared" si="3"/>
        <v/>
      </c>
      <c r="H32" s="26" t="str">
        <f t="shared" si="0"/>
        <v/>
      </c>
      <c r="I32" s="18" t="str">
        <f t="shared" si="1"/>
        <v/>
      </c>
      <c r="K32" s="9"/>
    </row>
    <row r="33" spans="3:11" ht="18" customHeight="1" x14ac:dyDescent="0.35">
      <c r="C33" s="5"/>
      <c r="E33" s="32" t="e">
        <f t="shared" si="2"/>
        <v>#VALUE!</v>
      </c>
      <c r="F33" s="28"/>
      <c r="G33" s="17" t="str">
        <f t="shared" si="3"/>
        <v/>
      </c>
      <c r="H33" s="26" t="str">
        <f t="shared" si="0"/>
        <v/>
      </c>
      <c r="I33" s="18" t="str">
        <f t="shared" si="1"/>
        <v/>
      </c>
      <c r="K33" s="9"/>
    </row>
    <row r="34" spans="3:11" ht="18" customHeight="1" x14ac:dyDescent="0.35">
      <c r="C34" s="5"/>
      <c r="E34" s="32" t="e">
        <f t="shared" si="2"/>
        <v>#VALUE!</v>
      </c>
      <c r="F34" s="28"/>
      <c r="G34" s="17" t="str">
        <f t="shared" si="3"/>
        <v/>
      </c>
      <c r="H34" s="26" t="str">
        <f t="shared" si="0"/>
        <v/>
      </c>
      <c r="I34" s="18" t="str">
        <f t="shared" si="1"/>
        <v/>
      </c>
    </row>
    <row r="35" spans="3:11" ht="18" customHeight="1" x14ac:dyDescent="0.35">
      <c r="C35" s="5"/>
      <c r="E35" s="32" t="e">
        <f t="shared" si="2"/>
        <v>#VALUE!</v>
      </c>
      <c r="F35" s="28"/>
      <c r="G35" s="17" t="str">
        <f t="shared" si="3"/>
        <v/>
      </c>
      <c r="H35" s="26" t="str">
        <f t="shared" si="0"/>
        <v/>
      </c>
      <c r="I35" s="18" t="str">
        <f t="shared" si="1"/>
        <v/>
      </c>
    </row>
    <row r="36" spans="3:11" ht="18" customHeight="1" x14ac:dyDescent="0.35">
      <c r="C36" s="5"/>
      <c r="E36" s="32" t="e">
        <f t="shared" si="2"/>
        <v>#VALUE!</v>
      </c>
      <c r="F36" s="28"/>
      <c r="G36" s="17" t="str">
        <f t="shared" si="3"/>
        <v/>
      </c>
      <c r="H36" s="26" t="str">
        <f t="shared" si="0"/>
        <v/>
      </c>
      <c r="I36" s="18" t="str">
        <f t="shared" si="1"/>
        <v/>
      </c>
    </row>
    <row r="37" spans="3:11" ht="18" customHeight="1" x14ac:dyDescent="0.35">
      <c r="C37" s="5"/>
      <c r="E37" s="32" t="e">
        <f t="shared" si="2"/>
        <v>#VALUE!</v>
      </c>
      <c r="F37" s="28"/>
      <c r="G37" s="17" t="str">
        <f t="shared" si="3"/>
        <v/>
      </c>
      <c r="H37" s="26" t="str">
        <f t="shared" si="0"/>
        <v/>
      </c>
      <c r="I37" s="18" t="str">
        <f t="shared" si="1"/>
        <v/>
      </c>
    </row>
    <row r="38" spans="3:11" ht="18" customHeight="1" x14ac:dyDescent="0.35">
      <c r="C38" s="5"/>
      <c r="E38" s="32" t="e">
        <f t="shared" si="2"/>
        <v>#VALUE!</v>
      </c>
      <c r="F38" s="28"/>
      <c r="G38" s="17" t="str">
        <f t="shared" si="3"/>
        <v/>
      </c>
      <c r="H38" s="26" t="str">
        <f t="shared" si="0"/>
        <v/>
      </c>
      <c r="I38" s="18" t="str">
        <f t="shared" si="1"/>
        <v/>
      </c>
    </row>
    <row r="39" spans="3:11" ht="18" customHeight="1" x14ac:dyDescent="0.35">
      <c r="C39" s="5"/>
      <c r="E39" s="32" t="e">
        <f t="shared" si="2"/>
        <v>#VALUE!</v>
      </c>
      <c r="F39" s="28"/>
      <c r="G39" s="17" t="str">
        <f t="shared" si="3"/>
        <v/>
      </c>
      <c r="H39" s="26" t="str">
        <f t="shared" si="0"/>
        <v/>
      </c>
      <c r="I39" s="18" t="str">
        <f t="shared" si="1"/>
        <v/>
      </c>
    </row>
    <row r="40" spans="3:11" ht="18" customHeight="1" x14ac:dyDescent="0.35">
      <c r="C40" s="5"/>
      <c r="E40" s="32" t="e">
        <f t="shared" si="2"/>
        <v>#VALUE!</v>
      </c>
      <c r="F40" s="28"/>
      <c r="G40" s="17" t="str">
        <f t="shared" si="3"/>
        <v/>
      </c>
      <c r="H40" s="26" t="str">
        <f t="shared" si="0"/>
        <v/>
      </c>
      <c r="I40" s="18" t="str">
        <f t="shared" si="1"/>
        <v/>
      </c>
    </row>
    <row r="41" spans="3:11" ht="18" customHeight="1" x14ac:dyDescent="0.35">
      <c r="C41" s="5"/>
      <c r="E41" s="32" t="e">
        <f t="shared" si="2"/>
        <v>#VALUE!</v>
      </c>
      <c r="F41" s="28"/>
      <c r="G41" s="17" t="str">
        <f t="shared" si="3"/>
        <v/>
      </c>
      <c r="H41" s="26" t="str">
        <f t="shared" si="0"/>
        <v/>
      </c>
      <c r="I41" s="18" t="str">
        <f t="shared" si="1"/>
        <v/>
      </c>
    </row>
    <row r="42" spans="3:11" ht="18" customHeight="1" x14ac:dyDescent="0.35">
      <c r="C42" s="5"/>
      <c r="E42" s="32" t="e">
        <f t="shared" si="2"/>
        <v>#VALUE!</v>
      </c>
      <c r="F42" s="28"/>
      <c r="G42" s="17" t="str">
        <f t="shared" si="3"/>
        <v/>
      </c>
      <c r="H42" s="26" t="str">
        <f t="shared" si="0"/>
        <v/>
      </c>
      <c r="I42" s="18" t="str">
        <f t="shared" si="1"/>
        <v/>
      </c>
    </row>
    <row r="43" spans="3:11" ht="18" customHeight="1" x14ac:dyDescent="0.35">
      <c r="C43" s="5"/>
      <c r="E43" s="32" t="e">
        <f t="shared" si="2"/>
        <v>#VALUE!</v>
      </c>
      <c r="F43" s="28"/>
      <c r="G43" s="17" t="str">
        <f t="shared" si="3"/>
        <v/>
      </c>
      <c r="H43" s="26" t="str">
        <f t="shared" si="0"/>
        <v/>
      </c>
      <c r="I43" s="18" t="str">
        <f t="shared" si="1"/>
        <v/>
      </c>
    </row>
    <row r="44" spans="3:11" ht="18" customHeight="1" x14ac:dyDescent="0.35">
      <c r="C44" s="5"/>
      <c r="E44" s="32" t="e">
        <f t="shared" si="2"/>
        <v>#VALUE!</v>
      </c>
      <c r="F44" s="28"/>
      <c r="G44" s="17" t="str">
        <f t="shared" si="3"/>
        <v/>
      </c>
      <c r="H44" s="26" t="str">
        <f t="shared" si="0"/>
        <v/>
      </c>
      <c r="I44" s="18" t="str">
        <f t="shared" si="1"/>
        <v/>
      </c>
    </row>
    <row r="45" spans="3:11" ht="18" customHeight="1" x14ac:dyDescent="0.35">
      <c r="C45" s="5"/>
      <c r="E45" s="32" t="e">
        <f t="shared" si="2"/>
        <v>#VALUE!</v>
      </c>
      <c r="F45" s="28"/>
      <c r="G45" s="17" t="str">
        <f t="shared" si="3"/>
        <v/>
      </c>
      <c r="H45" s="26" t="str">
        <f t="shared" si="0"/>
        <v/>
      </c>
      <c r="I45" s="18" t="str">
        <f t="shared" si="1"/>
        <v/>
      </c>
    </row>
    <row r="46" spans="3:11" ht="18" customHeight="1" x14ac:dyDescent="0.35">
      <c r="C46" s="5"/>
      <c r="E46" s="32" t="e">
        <f t="shared" si="2"/>
        <v>#VALUE!</v>
      </c>
      <c r="F46" s="28"/>
      <c r="G46" s="17" t="str">
        <f t="shared" si="3"/>
        <v/>
      </c>
      <c r="H46" s="26" t="str">
        <f t="shared" si="0"/>
        <v/>
      </c>
      <c r="I46" s="18" t="str">
        <f t="shared" si="1"/>
        <v/>
      </c>
    </row>
    <row r="47" spans="3:11" ht="18" customHeight="1" x14ac:dyDescent="0.35">
      <c r="C47" s="5"/>
      <c r="E47" s="32" t="e">
        <f t="shared" si="2"/>
        <v>#VALUE!</v>
      </c>
      <c r="F47" s="28"/>
      <c r="G47" s="17" t="str">
        <f t="shared" si="3"/>
        <v/>
      </c>
      <c r="H47" s="26" t="str">
        <f t="shared" si="0"/>
        <v/>
      </c>
      <c r="I47" s="18" t="str">
        <f t="shared" si="1"/>
        <v/>
      </c>
    </row>
    <row r="48" spans="3:11" ht="18" customHeight="1" x14ac:dyDescent="0.35">
      <c r="C48" s="5"/>
      <c r="E48" s="32" t="e">
        <f t="shared" si="2"/>
        <v>#VALUE!</v>
      </c>
      <c r="F48" s="28"/>
      <c r="G48" s="17" t="str">
        <f t="shared" si="3"/>
        <v/>
      </c>
      <c r="H48" s="26" t="str">
        <f t="shared" si="0"/>
        <v/>
      </c>
      <c r="I48" s="18" t="str">
        <f t="shared" si="1"/>
        <v/>
      </c>
    </row>
    <row r="49" spans="3:9" ht="18" customHeight="1" x14ac:dyDescent="0.35">
      <c r="C49" s="5"/>
      <c r="E49" s="32" t="e">
        <f t="shared" si="2"/>
        <v>#VALUE!</v>
      </c>
      <c r="F49" s="28"/>
      <c r="G49" s="17" t="str">
        <f t="shared" si="3"/>
        <v/>
      </c>
      <c r="H49" s="26" t="str">
        <f t="shared" si="0"/>
        <v/>
      </c>
      <c r="I49" s="18" t="str">
        <f t="shared" si="1"/>
        <v/>
      </c>
    </row>
    <row r="50" spans="3:9" ht="18" customHeight="1" x14ac:dyDescent="0.35">
      <c r="C50" s="5"/>
      <c r="E50" s="33" t="e">
        <f t="shared" si="2"/>
        <v>#VALUE!</v>
      </c>
      <c r="F50" s="29"/>
      <c r="G50" s="19" t="str">
        <f t="shared" si="3"/>
        <v/>
      </c>
      <c r="H50" s="27" t="str">
        <f t="shared" si="0"/>
        <v/>
      </c>
      <c r="I50" s="18" t="str">
        <f t="shared" si="1"/>
        <v/>
      </c>
    </row>
    <row r="51" spans="3:9" x14ac:dyDescent="0.35">
      <c r="C51" s="5"/>
    </row>
  </sheetData>
  <sheetProtection algorithmName="SHA-512" hashValue="I7b+TgVkxhOv0V0ofQmKcjwm5xZPZQ9qTfvthvGZxdGO/5+aBWX7XbdrYZ5H4LLKRqm2w1cqpcIKmYzGGzhhUA==" saltValue="QZxYZelETNmuaATCslEwYg==" spinCount="100000" sheet="1" selectLockedCells="1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BB88520FF59A4F9A0D7C9AF14AB527" ma:contentTypeVersion="7" ma:contentTypeDescription="Create a new document." ma:contentTypeScope="" ma:versionID="89e7a9331592b740b26ceb5cd78d3e56">
  <xsd:schema xmlns:xsd="http://www.w3.org/2001/XMLSchema" xmlns:xs="http://www.w3.org/2001/XMLSchema" xmlns:p="http://schemas.microsoft.com/office/2006/metadata/properties" xmlns:ns2="045d17be-0417-454b-bf33-0a1c77722697" xmlns:ns3="e539de67-0f35-46d9-bef7-8add20a06646" targetNamespace="http://schemas.microsoft.com/office/2006/metadata/properties" ma:root="true" ma:fieldsID="bcd9b8f4497dbfcfa1f4772eafb5926d" ns2:_="" ns3:_="">
    <xsd:import namespace="045d17be-0417-454b-bf33-0a1c77722697"/>
    <xsd:import namespace="e539de67-0f35-46d9-bef7-8add20a066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5d17be-0417-454b-bf33-0a1c777226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39de67-0f35-46d9-bef7-8add20a06646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F6DD65B-A115-4C00-93E0-1027D7EE5A4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E008B35-E53D-4A34-A2C7-C37162B6CF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9408DD-65CF-4C16-9F21-AB8A3C822D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Travelling Irrigator</vt:lpstr>
      <vt:lpstr>Depth + Uniformity Graph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Curtis</dc:creator>
  <cp:lastModifiedBy>Andrew Curtis</cp:lastModifiedBy>
  <dcterms:created xsi:type="dcterms:W3CDTF">2025-11-05T22:28:34Z</dcterms:created>
  <dcterms:modified xsi:type="dcterms:W3CDTF">2025-11-23T10:06:06Z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0x01010069BB88520FF59A4F9A0D7C9AF14AB527</vt:lpwstr>
  </property>
</Properties>
</file>